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d243c8bd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adłospis" sheetId="1" r:id="R5c4f0ed74f984f3e"/>
    <x:sheet xmlns:r="http://schemas.openxmlformats.org/officeDocument/2006/relationships" name="Wycena" sheetId="2" r:id="R1e1b0547062b4ad0"/>
    <x:sheet xmlns:r="http://schemas.openxmlformats.org/officeDocument/2006/relationships" name="Kontrola składów" sheetId="3" r:id="R59eccf9e17dc45ea"/>
    <x:sheet xmlns:r="http://schemas.openxmlformats.org/officeDocument/2006/relationships" name="Kalkulacja" sheetId="4" r:id="R076d995bb5e948c0"/>
  </x:sheets>
</x:workbook>
</file>

<file path=xl/sharedStrings.xml><?xml version="1.0" encoding="utf-8"?>
<x:sst xmlns:x="http://schemas.openxmlformats.org/spreadsheetml/2006/main">
  <x:si>
    <x:t xml:space="preserve">Poniedziałek</x:t>
  </x:si>
  <x:si>
    <x:t xml:space="preserve">Wtorek</x:t>
  </x:si>
  <x:si>
    <x:t xml:space="preserve">Środa</x:t>
  </x:si>
  <x:si>
    <x:t xml:space="preserve">Czwartek</x:t>
  </x:si>
  <x:si>
    <x:t xml:space="preserve">Piątek</x:t>
  </x:si>
  <x:si>
    <x:t xml:space="preserve">Śń 2</x:t>
  </x:si>
  <x:si>
    <x:t xml:space="preserve">Obiad</x:t>
  </x:si>
</x:sst>
</file>

<file path=xl/styles.xml><?xml version="1.0" encoding="utf-8"?>
<x:styleSheet xmlns:x="http://schemas.openxmlformats.org/spreadsheetml/2006/main">
  <x:numFmts count="6">
    <x:numFmt numFmtId="44" formatCode="_-* #,##0.00\ &quot;zł&quot;_-;\-* #,##0.00\ &quot;zł&quot;_-;_-* &quot;-&quot;??\ &quot;zł&quot;_-;_-@_-"/>
    <x:numFmt numFmtId="200" formatCode="0.00"/>
    <x:numFmt numFmtId="201" formatCode="0%"/>
    <x:numFmt numFmtId="202" formatCode="0.000"/>
    <x:numFmt numFmtId="203" formatCode="0.0%"/>
    <x:numFmt numFmtId="204" formatCode="0.0000"/>
  </x:numFmts>
  <x:fonts count="12">
    <x:font>
      <x:sz val="11"/>
      <x:color theme="1"/>
      <x:name val="Calibri"/>
      <x:family val="2"/>
      <x:scheme val="minor"/>
    </x:font>
    <x:font>
      <x:sz val="10"/>
      <x:name val="Calibri"/>
    </x:font>
    <x:font>
      <x:b/>
      <x:sz val="16"/>
      <x:color rgb="FFFFFFFF"/>
      <x:name val="Calibri"/>
    </x:font>
    <x:font>
      <x:b/>
      <x:sz val="12"/>
      <x:name val="Calibri"/>
    </x:font>
    <x:font>
      <x:sz val="10"/>
      <x:name val="Calibri"/>
    </x:font>
    <x:font>
      <x:sz val="11"/>
      <x:color theme="1"/>
      <x:name val="Calibri"/>
      <x:family val="2"/>
      <x:scheme val="minor"/>
    </x:font>
    <x:font>
      <x:sz val="10"/>
      <x:color theme="1"/>
      <x:name val="Arial"/>
      <x:family val="2"/>
      <x:scheme val="minor"/>
    </x:font>
    <x:font>
      <x:b/>
      <x:sz val="14"/>
      <x:color rgb="FF204E60"/>
      <x:name val="Arial"/>
      <x:family val="2"/>
      <x:scheme val="minor"/>
    </x:font>
    <x:font>
      <x:b/>
      <x:sz val="10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  <x:font>
      <x:b/>
      <x:sz val="10"/>
      <x:color theme="1"/>
      <x:name val="Arial"/>
      <x:family val="2"/>
      <x:scheme val="minor"/>
    </x:font>
    <x:font>
      <x:b/>
      <x:sz val="10"/>
      <x:color rgb="FF204E60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F8CBAD"/>
      </x:patternFill>
    </x:fill>
    <x:fill>
      <x:patternFill patternType="solid">
        <x:fgColor rgb="FF204E60"/>
      </x:patternFill>
    </x:fill>
    <x:fill>
      <x:patternFill patternType="solid">
        <x:fgColor rgb="FFFFF2CC"/>
      </x:patternFill>
    </x:fill>
    <x:fill>
      <x:patternFill patternType="solid">
        <x:fgColor rgb="FFDEF0E0"/>
      </x:patternFill>
    </x:fill>
    <x:fill>
      <x:patternFill patternType="solid">
        <x:fgColor rgb="FF204E60"/>
      </x:patternFill>
    </x:fill>
    <x:fill>
      <x:patternFill patternType="solid">
        <x:fgColor rgb="FFFFF2CC"/>
      </x:patternFill>
    </x:fill>
    <x:fill>
      <x:patternFill patternType="solid">
        <x:fgColor rgb="FF204E60"/>
      </x:patternFill>
    </x:fill>
    <x:fill>
      <x:patternFill patternType="solid">
        <x:fgColor rgb="FFFFF2CC"/>
      </x:patternFill>
    </x:fill>
    <x:fill>
      <x:patternFill patternType="solid">
        <x:fgColor rgb="FF204E60"/>
      </x:patternFill>
    </x:fill>
    <x:fill>
      <x:patternFill patternType="solid">
        <x:fgColor rgb="FFFFF2CC"/>
      </x:patternFill>
    </x:fill>
  </x:fills>
  <x:borders count="7">
    <x:border>
      <x:left/>
      <x:right/>
      <x:top/>
      <x:bottom/>
      <x:diagonal/>
    </x:border>
    <x:border>
      <x:left style="medium">
        <x:color rgb="FF6B6B6B"/>
      </x:left>
      <x:right style="thin">
        <x:color rgb="FF9E9E9E"/>
      </x:right>
      <x:top style="medium">
        <x:color rgb="FF6B6B6B"/>
      </x:top>
      <x:bottom style="thin">
        <x:color rgb="FF9E9E9E"/>
      </x:bottom>
      <x:diagonal/>
    </x:border>
    <x:border>
      <x:left style="thin">
        <x:color rgb="FF9E9E9E"/>
      </x:left>
      <x:right style="thin">
        <x:color rgb="FF9E9E9E"/>
      </x:right>
      <x:top style="medium">
        <x:color rgb="FF6B6B6B"/>
      </x:top>
      <x:bottom style="thin">
        <x:color rgb="FF9E9E9E"/>
      </x:bottom>
      <x:diagonal/>
    </x:border>
    <x:border>
      <x:left style="medium">
        <x:color rgb="FF6B6B6B"/>
      </x:left>
      <x:right style="thin">
        <x:color rgb="FF9E9E9E"/>
      </x:right>
      <x:top style="thin">
        <x:color rgb="FF9E9E9E"/>
      </x:top>
      <x:bottom style="thin">
        <x:color rgb="FF9E9E9E"/>
      </x:bottom>
      <x:diagonal/>
    </x:border>
    <x:border>
      <x:left style="thin">
        <x:color rgb="FF9E9E9E"/>
      </x:left>
      <x:right style="thin">
        <x:color rgb="FF9E9E9E"/>
      </x:right>
      <x:top style="thin">
        <x:color rgb="FF9E9E9E"/>
      </x:top>
      <x:bottom style="thin">
        <x:color rgb="FF9E9E9E"/>
      </x:bottom>
      <x:diagonal/>
    </x:border>
    <x:border>
      <x:left/>
      <x:right/>
      <x:top style="medium">
        <x:color rgb="FF6B6B6B"/>
      </x:top>
      <x:bottom style="thin">
        <x:color rgb="FF9E9E9E"/>
      </x:bottom>
      <x:diagonal/>
    </x:border>
    <x:border>
      <x:left/>
      <x:right style="thin">
        <x:color rgb="FF9E9E9E"/>
      </x:right>
      <x:top style="medium">
        <x:color rgb="FF6B6B6B"/>
      </x:top>
      <x:bottom style="thin">
        <x:color rgb="FF9E9E9E"/>
      </x:bottom>
      <x:diagonal/>
    </x:border>
  </x:borders>
  <x:cellStyleXfs count="2">
    <x:xf numFmtId="0" fontId="0" fillId="0" borderId="0"/>
    <x:xf numFmtId="44" fontId="5" fillId="0" borderId="0" applyFont="0" applyFill="0" applyBorder="0" applyAlignment="0" applyProtection="0"/>
  </x:cellStyleXfs>
  <x:cellXfs count="51">
    <x:xf numFmtId="0" fontId="0" fillId="0" borderId="0" xfId="0"/>
    <x:xf numFmtId="0" fontId="0" fillId="3" borderId="1" xfId="0" applyFill="1" applyBorder="1"/>
    <x:xf numFmtId="0" fontId="3" fillId="3" borderId="2" xfId="0" applyFont="1" applyFill="1" applyBorder="1" applyAlignment="1">
      <x:alignment horizontal="center" vertical="center"/>
    </x:xf>
    <x:xf numFmtId="0" fontId="3" fillId="4" borderId="3" xfId="0" applyFont="1" applyFill="1" applyBorder="1" applyAlignment="1">
      <x:alignment horizontal="center" vertical="center" wrapText="1"/>
    </x:xf>
    <x:xf numFmtId="0" fontId="4" fillId="4" borderId="4" xfId="0" applyFont="1" applyFill="1" applyBorder="1" applyAlignment="1">
      <x:alignment horizontal="left" vertical="top" wrapText="1"/>
    </x:xf>
    <x:xf numFmtId="0" fontId="3" fillId="6" borderId="3" xfId="0" applyFont="1" applyFill="1" applyBorder="1" applyAlignment="1">
      <x:alignment horizontal="center" vertical="center" wrapText="1"/>
    </x:xf>
    <x:xf numFmtId="0" fontId="1" fillId="4" borderId="4" xfId="0" applyFont="1" applyFill="1" applyBorder="1" applyAlignment="1">
      <x:alignment horizontal="left" vertical="top" wrapText="1"/>
    </x:xf>
    <x:xf numFmtId="0" fontId="1" fillId="5" borderId="4" xfId="0" applyFont="1" applyFill="1" applyBorder="1" applyAlignment="1">
      <x:alignment horizontal="left" vertical="top" wrapText="1"/>
    </x:xf>
    <x:xf numFmtId="0" fontId="1" fillId="6" borderId="4" xfId="0" applyFont="1" applyFill="1" applyBorder="1" applyAlignment="1">
      <x:alignment horizontal="left" vertical="top" wrapText="1"/>
    </x:xf>
    <x:xf numFmtId="44" fontId="0" fillId="0" borderId="0" xfId="1" applyFont="1"/>
    <x:xf numFmtId="0" fontId="2" fillId="2" borderId="1" xfId="0" applyFont="1" applyFill="1" applyBorder="1" applyAlignment="1">
      <x:alignment horizontal="center" vertical="center"/>
    </x:xf>
    <x:xf numFmtId="0" fontId="0" fillId="0" borderId="5" xfId="0" applyBorder="1"/>
    <x:xf numFmtId="0" fontId="0" fillId="0" borderId="6" xfId="0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 applyAlignment="1">
      <x:alignment vertical="center"/>
    </x:xf>
    <x:xf numFmtId="200" fontId="6" fillId="8" borderId="0" xfId="0" applyNumberFormat="1" applyFont="1" applyFill="1" applyBorder="1" applyAlignment="1">
      <x:alignment vertical="center"/>
    </x:xf>
    <x:xf numFmtId="201" fontId="6" fillId="8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8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9" fillId="9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10" borderId="0" xfId="0" applyNumberFormat="1" applyFont="1" applyFill="1" applyBorder="1" applyAlignment="1">
      <x:alignment vertical="top" wrapText="1"/>
    </x:xf>
    <x:xf numFmtId="0" fontId="8" fillId="10" borderId="0" xfId="0" applyNumberFormat="1" applyFont="1" applyFill="1" applyBorder="1" applyAlignment="1">
      <x:alignment vertical="top" wrapText="1"/>
    </x:xf>
    <x:xf numFmtId="0" fontId="6" fillId="11" borderId="0" xfId="0" applyNumberFormat="1" applyFont="1" applyFill="1" applyBorder="1" applyAlignment="1">
      <x:alignment vertical="top" wrapText="1"/>
    </x:xf>
    <x:xf numFmtId="0" fontId="6" fillId="12" borderId="0" xfId="0" applyNumberFormat="1" applyFont="1" applyFill="1" applyBorder="1"/>
    <x:xf numFmtId="0" fontId="8" fillId="12" borderId="0" xfId="0" applyNumberFormat="1" applyFont="1" applyFill="1" applyBorder="1"/>
    <x:xf numFmtId="0" fontId="6" fillId="13" borderId="0" xfId="0" applyNumberFormat="1" applyFont="1" applyFill="1" applyBorder="1"/>
    <x:xf numFmtId="201" fontId="6" fillId="13" borderId="0" xfId="0" applyNumberFormat="1" applyFont="1" applyFill="1" applyBorder="1"/>
    <x:xf numFmtId="200" fontId="6" fillId="13" borderId="0" xfId="0" applyNumberFormat="1" applyFont="1" applyFill="1" applyBorder="1"/>
    <x:xf numFmtId="200" fontId="6" fillId="0" borderId="0" xfId="0" applyNumberFormat="1" applyFont="1" applyFill="1" applyBorder="1"/>
    <x:xf numFmtId="0" fontId="10" fillId="0" borderId="0" xfId="0" applyNumberFormat="1" applyFont="1" applyFill="1" applyBorder="1"/>
    <x:xf numFmtId="200" fontId="10" fillId="0" borderId="0" xfId="0" applyNumberFormat="1" applyFont="1" applyFill="1" applyBorder="1"/>
    <x:xf numFmtId="204" fontId="6" fillId="0" borderId="0" xfId="0" applyNumberFormat="1" applyFont="1" applyFill="1" applyBorder="1"/>
    <x:xf numFmtId="0" fontId="11" fillId="0" borderId="0" xfId="0" applyNumberFormat="1" applyFont="1" applyFill="1" applyBorder="1"/>
    <x:xf numFmtId="0" fontId="8" fillId="7" borderId="0" xfId="0" applyNumberFormat="1" applyFont="1" applyFill="1" applyBorder="1"/>
    <x:xf numFmtId="0" fontId="6" fillId="14" borderId="0" xfId="0" applyNumberFormat="1" applyFont="1" applyFill="1" applyBorder="1"/>
    <x:xf numFmtId="0" fontId="8" fillId="14" borderId="0" xfId="0" applyNumberFormat="1" applyFont="1" applyFill="1" applyBorder="1"/>
    <x:xf numFmtId="0" fontId="6" fillId="15" borderId="0" xfId="0" applyNumberFormat="1" applyFont="1" applyFill="1" applyBorder="1"/>
    <x:xf numFmtId="201" fontId="6" fillId="15" borderId="0" xfId="0" applyNumberFormat="1" applyFont="1" applyFill="1" applyBorder="1"/>
    <x:xf numFmtId="200" fontId="6" fillId="15" borderId="0" xfId="0" applyNumberFormat="1" applyFont="1" applyFill="1" applyBorder="1"/>
  </x:cellXfs>
  <x:cellStyles count="2">
    <x:cellStyle name="Normalny" xfId="0"/>
    <x:cellStyle name="Walutowy" xfId="1"/>
  </x:cellStyles>
  <x:dxfs count="30"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  <x:dxf>
      <x:fill>
        <x:patternFill>
          <x:bgColor rgb="FFDEF0E0"/>
        </x:patternFill>
      </x:fill>
    </x:dxf>
    <x:dxf>
      <x:fill>
        <x:patternFill>
          <x:bgColor rgb="FFFFF1AF"/>
        </x:patternFill>
      </x:fill>
    </x:dxf>
    <x:dxf>
      <x:fill>
        <x:patternFill>
          <x:bgColor rgb="FFF9D6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c5b0498964f2d" /><Relationship Type="http://schemas.openxmlformats.org/officeDocument/2006/relationships/theme" Target="/xl/theme/theme1.xml" Id="R93e6147840a443fc" /><Relationship Type="http://schemas.openxmlformats.org/officeDocument/2006/relationships/sharedStrings" Target="/xl/sharedStrings.xml" Id="R0ff93ec5bc6f4044" /><Relationship Type="http://schemas.openxmlformats.org/officeDocument/2006/relationships/worksheet" Target="/xl/worksheets/sheet1.xml" Id="R5c4f0ed74f984f3e" /><Relationship Type="http://schemas.openxmlformats.org/officeDocument/2006/relationships/worksheet" Target="/xl/worksheets/sheet2.xml" Id="R1e1b0547062b4ad0" /><Relationship Type="http://schemas.openxmlformats.org/officeDocument/2006/relationships/worksheet" Target="/xl/worksheets/sheet3.xml" Id="R59eccf9e17dc45ea" /><Relationship Type="http://schemas.openxmlformats.org/officeDocument/2006/relationships/worksheet" Target="/xl/worksheets/sheet4.xml" Id="R076d995bb5e948c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4.25"/>
  <cols>
    <col min="1" max="1" width="14" customWidth="1"/>
    <col min="2" max="6" width="31" customWidth="1"/>
  </cols>
  <sheetData>
    <row r="1" ht="34.04999923706055" customHeight="1">
      <c r="A1" s="10" t="inlineStr">
        <is>
          <t xml:space="preserve">JADŁOSPIS 2.11–6.11</t>
        </is>
      </c>
      <c r="B1" s="11"/>
      <c r="C1" s="11"/>
      <c r="D1" s="11"/>
      <c r="E1" s="11"/>
      <c r="F1" s="12"/>
    </row>
    <row r="2" ht="26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ht="80" hidden="1" customHeight="1">
      <c r="A3" s="3" t="s">
        <v>5</v>
      </c>
      <c r="B3" s="6" t="inlineStr">
        <is>
          <r>
            <rPr>
              <b/>
              <u val="single"/>
            </rPr>
            <t xml:space="preserve">Delikatna zupa mleczna z makaronowymi muszelkami (200 ml)</t>
          </r>
          <r>
            <t xml:space="preserve">
Alergeny: mleko, gluten, jaja
Skład: mleko 3,2%, makaron pszenny, cukier, sól
(250 kcal)</t>
          </r>
        </is>
      </c>
      <c r="C3" s="6" t="inlineStr">
        <is>
          <r>
            <rPr>
              <b/>
              <u val="single"/>
            </rPr>
            <t xml:space="preserve">Kremowa kasza manna na mleku (250 ml)</t>
          </r>
          <r>
            <t xml:space="preserve">
Alergeny: mleko, gluten, jaja
Skład: mleko 3,2%, kasza manna, cukier, sól
(250 kcal)</t>
          </r>
        </is>
      </c>
      <c r="D3" s="6" t="inlineStr">
        <is>
          <r>
            <rPr>
              <b/>
              <u val="single"/>
            </rPr>
            <t xml:space="preserve">Mleczna owsianka na dobry początek dnia - zupa mleczna (200 ml), płatki owsiane (50 g)</t>
          </r>
          <r>
            <t xml:space="preserve">
Alergeny: mleko, gluten, jaja
Skład: mleko 3,2%, płatki owsiane, cukier
(200 kcal)</t>
          </r>
        </is>
      </c>
      <c r="E3" s="6" t="inlineStr">
        <is>
          <r>
            <rPr>
              <b/>
              <u val="single"/>
            </rPr>
            <t xml:space="preserve">Domowy smak zacierki na mleku - zupa mleczna (200 ml), zacierka (50 g)</t>
          </r>
          <r>
            <t xml:space="preserve">
Alergeny: mleko, gluten, jaja
Skład: mleko 3,2%, mąka, cukier, sól
(200 kcal)</t>
          </r>
        </is>
      </c>
      <c r="F3" s="4" t="inlineStr">
        <is>
          <r>
            <rPr>
              <b/>
              <u val="single"/>
            </rPr>
            <t xml:space="preserve">Mleczna zupa z kaszą gryczaną - zupa mleczna (200 ml), kasza gryczana (50 g)</t>
          </r>
          <r>
            <t xml:space="preserve">
Alergeny: mleko, gluten, jaja
Skład: mleko 3,2%, kasza gryczana, cukier, sól
(200 kcal)</t>
          </r>
        </is>
      </c>
    </row>
    <row r="4" ht="205" customHeight="1">
      <c r="A4" s="5" t="s">
        <v>6</v>
      </c>
      <c r="B4" s="7" t="inlineStr">
        <is>
          <r>
            <rPr>
              <b/>
              <u val="single"/>
            </rPr>
            <t xml:space="preserve">Rozgrzewający krupnik z kaszą jęczmienną, ziemniakami i warzywami.</t>
          </r>
          <r>
            <t xml:space="preserve">
Dodatek do zupy: ziemniaki 80 g po ugotowaniu, podawane osobno.
SKŁAD: wywar na porcjach rosołowych z kaczki i kurczaka oraz kościach; kasza jęczmienna; ziemniaki; marchew; pietruszka; seler; por.
Alergeny: jęczmień (gluten), seler.</t>
          </r>
        </is>
      </c>
      <c r="C4" s="8" t="inlineStr">
        <is>
          <r>
            <rPr>
              <b/>
              <u val="single"/>
            </rPr>
            <t xml:space="preserve">Spaghetti w aromatycznym sosie pomidorowym z mięsem wieprzowym.</t>
          </r>
          <r>
            <t xml:space="preserve">
Porcja: makaron 180 g po ugotowaniu i odcedzeniu + 100 g gotowego sosu z mięsem.
SKŁAD: makaron pszenny; mięso wieprzowe; koncentrat pomidorowy; marchew; cebula; olej; przyprawy.
Alergeny: pszenica (gluten).</t>
          </r>
        </is>
      </c>
      <c r="D4" s="8" t="inlineStr">
        <is>
          <r>
            <rPr>
              <b/>
              <u val="single"/>
            </rPr>
            <t xml:space="preserve">Rumiane udko kurczaka pieczone w ziołach, ziemniaki i surówka marchewkowa.</t>
          </r>
          <r>
            <t xml:space="preserve">
Porcja: udko kurczaka 1 szt. (około 250 g przed pieczeniem), ziemniaki 140 g, surówka z marchewki 50 g.
SKŁAD: udko kurczaka; ziemniaki; marchew; olej; papryka czerwona; czosnek; bazylia.</t>
          </r>
        </is>
      </c>
      <c r="E4" s="8" t="inlineStr">
        <is>
          <r>
            <rPr>
              <b/>
              <u val="single"/>
            </rPr>
            <t xml:space="preserve">Złociste paluszki rybne z ziemniakami z pieca i surówką wiosenną.</t>
          </r>
          <r>
            <t xml:space="preserve">
Porcja: paluszki rybne 4 szt., ziemniaki opiekane 140 g, surówka wiosenna 50 g.
SKŁAD: paluszki rybne w panierce; ziemniaki; surówka wiosenna; olej; przyprawy.
Alergeny: ryby.</t>
          </r>
        </is>
      </c>
      <c r="F4" s="7" t="inlineStr">
        <is>
          <r>
            <rPr>
              <b/>
              <u val="single"/>
            </rPr>
            <t xml:space="preserve">Pachnąca pomidorowa z makaronowymi świderkami.</t>
          </r>
          <r>
            <t xml:space="preserve">
SKŁAD: wywar na porcjach rosołowych; koncentrat pomidorowy; marchew; pietruszka; seler; Vegetop; makaron pszenny świderki; olej; przyprawy.
Alergeny: pszenica (gluten), seler.</t>
          </r>
        </is>
      </c>
    </row>
    <row r="14">
      <c r="C14" s="9"/>
    </row>
  </sheetData>
  <mergeCells>
    <mergeCell ref="A1:F1"/>
  </mergeCells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5" hidden="0" customWidth="1"/>
  </x:cols>
  <x:sheetData>
    <x:row r="1">
      <x:c r="A1" s="29" t="str">
        <x:v>FOOD COST - OBIADY SZKOLNE 2.11–6.11</x:v>
      </x:c>
      <x:c r="B1" s="13"/>
      <x:c r="C1" s="13"/>
      <x:c r="D1" s="13"/>
      <x:c r="E1" s="13"/>
      <x:c r="F1" s="13"/>
      <x:c r="G1" s="13"/>
    </x:row>
    <x:row r="2">
      <x:c r="A2" s="13"/>
      <x:c r="B2" s="13"/>
      <x:c r="C2" s="13"/>
      <x:c r="D2" s="13"/>
      <x:c r="E2" s="13"/>
      <x:c r="F2" s="13"/>
      <x:c r="G2" s="13"/>
    </x:row>
    <x:row r="3" ht="23" customHeight="1">
      <x:c r="A3" s="13" t="str">
        <x:v>Rezerwa kosztowa</x:v>
      </x:c>
      <x:c r="B3" s="13"/>
      <x:c r="C3" s="49" t="n">
        <x:v>0.05</x:v>
      </x:c>
      <x:c r="D3" s="13"/>
      <x:c r="E3" s="30" t="str">
        <x:v>Paluszki: szacunek</x:v>
      </x:c>
      <x:c r="F3" s="30"/>
      <x:c r="G3" s="30"/>
    </x:row>
    <x:row r="4" ht="23" customHeight="1">
      <x:c r="A4" s="13" t="str">
        <x:v>Masa 1 paluszka rybnego</x:v>
      </x:c>
      <x:c r="B4" s="13"/>
      <x:c r="C4" s="50" t="n">
        <x:v>25</x:v>
      </x:c>
      <x:c r="D4" s="13" t="str">
        <x:v>g - założenie</x:v>
      </x:c>
      <x:c r="E4" s="30"/>
      <x:c r="F4" s="30"/>
      <x:c r="G4" s="30"/>
    </x:row>
    <x:row r="5" ht="23" customHeight="1">
      <x:c r="A5" s="13" t="str">
        <x:v>Cena udka netto/kg</x:v>
      </x:c>
      <x:c r="B5" s="13"/>
      <x:c r="C5" s="50" t="n">
        <x:v>9.99</x:v>
      </x:c>
      <x:c r="D5" s="13"/>
      <x:c r="E5" s="30" t="str">
        <x:v>Udko: dane Adama</x:v>
      </x:c>
      <x:c r="F5" s="30"/>
      <x:c r="G5" s="30"/>
    </x:row>
    <x:row r="6" ht="23" customHeight="1">
      <x:c r="A6" s="13" t="str">
        <x:v>Udek na kilogram</x:v>
      </x:c>
      <x:c r="B6" s="13"/>
      <x:c r="C6" s="50" t="n">
        <x:v>4</x:v>
      </x:c>
      <x:c r="D6" s="13"/>
      <x:c r="E6" s="30"/>
      <x:c r="F6" s="30"/>
      <x:c r="G6" s="30"/>
    </x:row>
    <x:row r="7" ht="23" customHeight="1">
      <x:c r="A7" s="13" t="str">
        <x:v>Wydajność makaronu (gotowy/suchy)</x:v>
      </x:c>
      <x:c r="B7" s="13"/>
      <x:c r="C7" s="50" t="n">
        <x:v>2.5</x:v>
      </x:c>
      <x:c r="D7" s="13"/>
      <x:c r="E7" s="30" t="str">
        <x:v>Wydajność: szacunek</x:v>
      </x:c>
      <x:c r="F7" s="30"/>
      <x:c r="G7" s="30"/>
    </x:row>
    <x:row r="8" ht="23" customHeight="1">
      <x:c r="A8" s="13" t="str">
        <x:v>Wydajność ziemniaków (gotowe/obrane)</x:v>
      </x:c>
      <x:c r="B8" s="13"/>
      <x:c r="C8" s="50" t="n">
        <x:v>1</x:v>
      </x:c>
      <x:c r="D8" s="13"/>
      <x:c r="E8" s="30"/>
      <x:c r="F8" s="30"/>
      <x:c r="G8" s="30"/>
    </x:row>
    <x:row r="9" ht="23" customHeight="1">
      <x:c r="A9" s="13" t="str">
        <x:v>Porcja gotowej zupy</x:v>
      </x:c>
      <x:c r="B9" s="13"/>
      <x:c r="C9" s="50" t="n">
        <x:v>0.3</x:v>
      </x:c>
      <x:c r="D9" s="13" t="str">
        <x:v>l - założenie</x:v>
      </x:c>
      <x:c r="E9" s="30" t="str">
        <x:v>Do zupy: ziemniaki 80 g</x:v>
      </x:c>
      <x:c r="F9" s="30"/>
      <x:c r="G9" s="30"/>
    </x:row>
    <x:row r="10" ht="23" customHeight="1">
      <x:c r="A10" s="13" t="str">
        <x:v>Mnożnik sosu: 100 g zamiast 80 g</x:v>
      </x:c>
      <x:c r="B10" s="13"/>
      <x:c r="C10" s="50" t="n">
        <x:v>1.25</x:v>
      </x:c>
      <x:c r="D10" s="13"/>
      <x:c r="E10" s="30"/>
      <x:c r="F10" s="30"/>
      <x:c r="G10" s="30"/>
    </x:row>
    <x:row r="11" ht="34" customHeight="1">
      <x:c r="A11" s="13"/>
      <x:c r="B11" s="13"/>
      <x:c r="C11" s="13"/>
      <x:c r="D11" s="13"/>
      <x:c r="E11" s="13"/>
      <x:c r="F11" s="13"/>
      <x:c r="G11" s="13"/>
    </x:row>
    <x:row r="12" ht="34" customHeight="1">
      <x:c r="A12" s="13"/>
      <x:c r="B12" s="13"/>
      <x:c r="C12" s="13"/>
      <x:c r="D12" s="13"/>
      <x:c r="E12" s="13"/>
      <x:c r="F12" s="13"/>
      <x:c r="G12" s="13"/>
    </x:row>
    <x:row r="13" ht="27" customHeight="1">
      <x:c r="A13" s="47" t="str">
        <x:v>Dzień</x:v>
      </x:c>
      <x:c r="B13" s="47" t="str">
        <x:v>Obiad</x:v>
      </x:c>
      <x:c r="C13" s="47" t="str">
        <x:v>Bez rezerwy</x:v>
      </x:c>
      <x:c r="D13" s="47" t="str">
        <x:v>Rezerwa 5%</x:v>
      </x:c>
      <x:c r="E13" s="47" t="str">
        <x:v>Razem netto</x:v>
      </x:c>
      <x:c r="F13" s="47" t="str">
        <x:v>Cel netto</x:v>
      </x:c>
      <x:c r="G13" s="47" t="str">
        <x:v>Ocena kosztu</x:v>
      </x:c>
    </x:row>
    <x:row r="14" ht="30" customHeight="1">
      <x:c r="A14" s="13" t="str">
        <x:v>Poniedziałek</x:v>
      </x:c>
      <x:c r="B14" s="13" t="str">
        <x:v>Krupnik z ziemniakami</x:v>
      </x:c>
      <x:c r="C14" s="40" t="n">
        <x:f>SUM('Kalkulacja'!F4:F12)</x:f>
        <x:v>0.8714761904761905</x:v>
      </x:c>
      <x:c r="D14" s="40" t="n">
        <x:f>C14*$C$3</x:f>
        <x:v>0.04357380952380953</x:v>
      </x:c>
      <x:c r="E14" s="40" t="n">
        <x:f>SUM(C14:D14)</x:f>
        <x:v>0.91505</x:v>
      </x:c>
      <x:c r="F14" s="50" t="n">
        <x:v>2</x:v>
      </x:c>
      <x:c r="G14" s="13" t="str">
        <x:f>IF(E14&lt;=F14,"W CELU",IF(E14&lt;=F14*1.2,"DO +20%","PONAD +20%"))</x:f>
        <x:v>W CELU</x:v>
      </x:c>
    </x:row>
    <x:row r="15" ht="30" customHeight="1">
      <x:c r="A15" s="13" t="str">
        <x:v>Wtorek</x:v>
      </x:c>
      <x:c r="B15" s="13" t="str">
        <x:v>Spaghetti z sosem mięsnym</x:v>
      </x:c>
      <x:c r="C15" s="40" t="n">
        <x:f>SUM('Kalkulacja'!F13:F19)</x:f>
        <x:v>1.2726785714285715</x:v>
      </x:c>
      <x:c r="D15" s="40" t="n">
        <x:f>C15*$C$3</x:f>
        <x:v>0.06363392857142858</x:v>
      </x:c>
      <x:c r="E15" s="40" t="n">
        <x:f>SUM(C15:D15)</x:f>
        <x:v>1.3363125</x:v>
      </x:c>
      <x:c r="F15" s="50" t="n">
        <x:v>4.5</x:v>
      </x:c>
      <x:c r="G15" s="13" t="str">
        <x:f>IF(E15&lt;=F15,"W CELU",IF(E15&lt;=F15*1.2,"DO +20%","PONAD +20%"))</x:f>
        <x:v>W CELU</x:v>
      </x:c>
    </x:row>
    <x:row r="16" ht="30" customHeight="1">
      <x:c r="A16" s="13" t="str">
        <x:v>Środa</x:v>
      </x:c>
      <x:c r="B16" s="13" t="str">
        <x:v>Udko, ziemniaki, surówka</x:v>
      </x:c>
      <x:c r="C16" s="40" t="n">
        <x:f>SUM('Kalkulacja'!F20:F24)</x:f>
        <x:v>3.4258333333333333</x:v>
      </x:c>
      <x:c r="D16" s="40" t="n">
        <x:f>C16*$C$3</x:f>
        <x:v>0.17129166666666668</x:v>
      </x:c>
      <x:c r="E16" s="40" t="n">
        <x:f>SUM(C16:D16)</x:f>
        <x:v>3.597125</x:v>
      </x:c>
      <x:c r="F16" s="50" t="n">
        <x:v>4.5</x:v>
      </x:c>
      <x:c r="G16" s="13" t="str">
        <x:f>IF(E16&lt;=F16,"W CELU",IF(E16&lt;=F16*1.2,"DO +20%","PONAD +20%"))</x:f>
        <x:v>W CELU</x:v>
      </x:c>
    </x:row>
    <x:row r="17" ht="30" customHeight="1">
      <x:c r="A17" s="13" t="str">
        <x:v>Czwartek</x:v>
      </x:c>
      <x:c r="B17" s="13" t="str">
        <x:v>Paluszki, ziemniaki, surówka</x:v>
      </x:c>
      <x:c r="C17" s="40" t="n">
        <x:f>SUM('Kalkulacja'!F25:F29)</x:f>
        <x:v>3.9493333333333336</x:v>
      </x:c>
      <x:c r="D17" s="40" t="n">
        <x:f>C17*$C$3</x:f>
        <x:v>0.19746666666666668</x:v>
      </x:c>
      <x:c r="E17" s="40" t="n">
        <x:f>SUM(C17:D17)</x:f>
        <x:v>4.146800000000001</x:v>
      </x:c>
      <x:c r="F17" s="50" t="n">
        <x:v>4.5</x:v>
      </x:c>
      <x:c r="G17" s="13" t="str">
        <x:f>IF(E17&lt;=F17,"W CELU",IF(E17&lt;=F17*1.2,"DO +20%","PONAD +20%"))</x:f>
        <x:v>W CELU</x:v>
      </x:c>
    </x:row>
    <x:row r="18" ht="30" customHeight="1">
      <x:c r="A18" s="13" t="str">
        <x:v>Piątek</x:v>
      </x:c>
      <x:c r="B18" s="13" t="str">
        <x:v>Pomidorowa z makaronem</x:v>
      </x:c>
      <x:c r="C18" s="40" t="n">
        <x:f>SUM('Kalkulacja'!F30:F38)</x:f>
        <x:v>1.0788571428571427</x:v>
      </x:c>
      <x:c r="D18" s="40" t="n">
        <x:f>C18*$C$3</x:f>
        <x:v>0.05394285714285714</x:v>
      </x:c>
      <x:c r="E18" s="40" t="n">
        <x:f>SUM(C18:D18)</x:f>
        <x:v>1.1327999999999998</x:v>
      </x:c>
      <x:c r="F18" s="50" t="n">
        <x:v>2</x:v>
      </x:c>
      <x:c r="G18" s="13" t="str">
        <x:f>IF(E18&lt;=F18,"W CELU",IF(E18&lt;=F18*1.2,"DO +20%","PONAD +20%"))</x:f>
        <x:v>W CELU</x:v>
      </x:c>
    </x:row>
    <x:row r="19">
      <x:c r="A19" s="13"/>
      <x:c r="B19" s="13"/>
      <x:c r="C19" s="40"/>
      <x:c r="D19" s="40"/>
      <x:c r="E19" s="40"/>
      <x:c r="F19" s="40"/>
      <x:c r="G19" s="13"/>
    </x:row>
    <x:row r="20">
      <x:c r="A20" s="41" t="str">
        <x:v>TYDZIEŃ - po 1 obiedzie każdego dnia</x:v>
      </x:c>
      <x:c r="B20" s="41"/>
      <x:c r="C20" s="42"/>
      <x:c r="D20" s="42"/>
      <x:c r="E20" s="42" t="n">
        <x:f>SUM(E14:E18)</x:f>
        <x:v>11.1280875</x:v>
      </x:c>
      <x:c r="F20" s="42"/>
      <x:c r="G20" s="41"/>
    </x:row>
    <x:row r="21">
      <x:c r="A21" s="41" t="str">
        <x:v>ŚREDNIO NA OBIAD</x:v>
      </x:c>
      <x:c r="B21" s="41"/>
      <x:c r="C21" s="42"/>
      <x:c r="D21" s="42"/>
      <x:c r="E21" s="42" t="n">
        <x:f>AVERAGE(E14:E18)</x:f>
        <x:v>2.2256175</x:v>
      </x:c>
      <x:c r="F21" s="42"/>
      <x:c r="G21" s="41"/>
    </x:row>
    <x:row r="22">
      <x:c r="A22" s="13"/>
      <x:c r="B22" s="13"/>
      <x:c r="C22" s="13"/>
      <x:c r="D22" s="13"/>
      <x:c r="E22" s="13"/>
      <x:c r="F22" s="13"/>
      <x:c r="G22" s="13"/>
    </x:row>
    <x:row r="23">
      <x:c r="A23" s="13" t="str">
        <x:v>Kwoty netto na dziecko; obejmują produkty i rezerwę 5%. Bez pracy, transportu, energii i opakowań.</x:v>
      </x:c>
      <x:c r="B23" s="13"/>
      <x:c r="C23" s="13"/>
      <x:c r="D23" s="13"/>
      <x:c r="E23" s="13"/>
      <x:c r="F23" s="13"/>
      <x:c r="G23" s="13"/>
    </x:row>
    <x:row r="24">
      <x:c r="A24" s="13" t="str">
        <x:v>Zupy: roboczo 300 ml. Krupnik: potwierdzone ziemniaki 80 g osobno. Pomidorowa: roboczo 100 g ugotowanego makaronu osobno.</x:v>
      </x:c>
      <x:c r="B24" s="13"/>
      <x:c r="C24" s="13"/>
      <x:c r="D24" s="13"/>
      <x:c r="E24" s="13"/>
      <x:c r="F24" s="13"/>
      <x:c r="G24" s="13"/>
    </x:row>
    <x:row r="25">
      <x:c r="A25" s="13" t="str">
        <x:v>Spaghetti: 100 g gotowego sosu według próbnej receptury przedszkolnej. Wydajność musi zostać potwierdzona.</x:v>
      </x:c>
      <x:c r="B25" s="13"/>
      <x:c r="C25" s="13"/>
      <x:c r="D25" s="13"/>
      <x:c r="E25" s="13"/>
      <x:c r="F25" s="13"/>
      <x:c r="G25" s="13"/>
    </x:row>
    <x:row r="26">
      <x:c r="A26" s="13" t="str">
        <x:v>Paluszki: 4 ×25 g =100 g to założenie. Każde dodatkowe 10 g produktu zwiększa koszt z rezerwą o 0,294 zł.</x:v>
      </x:c>
      <x:c r="B26" s="13"/>
      <x:c r="C26" s="13"/>
      <x:c r="D26" s="13"/>
      <x:c r="E26" s="13"/>
      <x:c r="F26" s="13"/>
      <x:c r="G26" s="13"/>
    </x:row>
    <x:row r="27">
      <x:c r="A27" s="13" t="str">
        <x:v>Cena sprzedaży 11,50 zł: nie potwierdzono netto/brutto. Nie wyliczano procentu food cost ani marży.</x:v>
      </x:c>
      <x:c r="B27" s="13"/>
      <x:c r="C27" s="13"/>
      <x:c r="D27" s="13"/>
      <x:c r="E27" s="13"/>
      <x:c r="F27" s="13"/>
      <x:c r="G27" s="13"/>
    </x:row>
    <x:row r="28">
      <x:c r="A28" s="13" t="str">
        <x:v>Cele robocze: zupa 2 zł, II danie 4,50 zł. Część cen dodatków i VAT pochodzi z wcześniejszych założeń, nie z aktualnych faktur.</x:v>
      </x:c>
      <x:c r="B28" s="13"/>
      <x:c r="C28" s="13"/>
      <x:c r="D28" s="13"/>
      <x:c r="E28" s="13"/>
      <x:c r="F28" s="13"/>
      <x:c r="G28" s="13"/>
    </x:row>
  </x:sheetData>
  <x:conditionalFormatting sqref="E14:G14">
    <x:cfRule type="expression" dxfId="0" priority="1">
      <x:formula>$E14&lt;=$F14</x:formula>
    </x:cfRule>
    <x:cfRule type="expression" dxfId="1" priority="2">
      <x:formula>AND($E14&gt;$F14,$E14&lt;=$F14*1.2)</x:formula>
    </x:cfRule>
    <x:cfRule type="expression" dxfId="2" priority="3">
      <x:formula>$E14&gt;$F14*1.2</x:formula>
    </x:cfRule>
    <x:cfRule type="expression" dxfId="15" priority="16">
      <x:formula>$E14&lt;=$F14</x:formula>
    </x:cfRule>
    <x:cfRule type="expression" dxfId="16" priority="17">
      <x:formula>AND($E14&gt;$F14,$E14&lt;=$F14*1.2)</x:formula>
    </x:cfRule>
    <x:cfRule type="expression" dxfId="17" priority="18">
      <x:formula>$E14&gt;$F14*1.2</x:formula>
    </x:cfRule>
  </x:conditionalFormatting>
  <x:conditionalFormatting sqref="E15:G15">
    <x:cfRule type="expression" dxfId="3" priority="4">
      <x:formula>$E15&lt;=$F15</x:formula>
    </x:cfRule>
    <x:cfRule type="expression" dxfId="4" priority="5">
      <x:formula>AND($E15&gt;$F15,$E15&lt;=$F15*1.2)</x:formula>
    </x:cfRule>
    <x:cfRule type="expression" dxfId="5" priority="6">
      <x:formula>$E15&gt;$F15*1.2</x:formula>
    </x:cfRule>
    <x:cfRule type="expression" dxfId="18" priority="19">
      <x:formula>$E15&lt;=$F15</x:formula>
    </x:cfRule>
    <x:cfRule type="expression" dxfId="19" priority="20">
      <x:formula>AND($E15&gt;$F15,$E15&lt;=$F15*1.2)</x:formula>
    </x:cfRule>
    <x:cfRule type="expression" dxfId="20" priority="21">
      <x:formula>$E15&gt;$F15*1.2</x:formula>
    </x:cfRule>
  </x:conditionalFormatting>
  <x:conditionalFormatting sqref="E16:G16">
    <x:cfRule type="expression" dxfId="6" priority="7">
      <x:formula>$E16&lt;=$F16</x:formula>
    </x:cfRule>
    <x:cfRule type="expression" dxfId="7" priority="8">
      <x:formula>AND($E16&gt;$F16,$E16&lt;=$F16*1.2)</x:formula>
    </x:cfRule>
    <x:cfRule type="expression" dxfId="8" priority="9">
      <x:formula>$E16&gt;$F16*1.2</x:formula>
    </x:cfRule>
    <x:cfRule type="expression" dxfId="21" priority="22">
      <x:formula>$E16&lt;=$F16</x:formula>
    </x:cfRule>
    <x:cfRule type="expression" dxfId="22" priority="23">
      <x:formula>AND($E16&gt;$F16,$E16&lt;=$F16*1.2)</x:formula>
    </x:cfRule>
    <x:cfRule type="expression" dxfId="23" priority="24">
      <x:formula>$E16&gt;$F16*1.2</x:formula>
    </x:cfRule>
  </x:conditionalFormatting>
  <x:conditionalFormatting sqref="E17:G17">
    <x:cfRule type="expression" dxfId="9" priority="10">
      <x:formula>$E17&lt;=$F17</x:formula>
    </x:cfRule>
    <x:cfRule type="expression" dxfId="10" priority="11">
      <x:formula>AND($E17&gt;$F17,$E17&lt;=$F17*1.2)</x:formula>
    </x:cfRule>
    <x:cfRule type="expression" dxfId="11" priority="12">
      <x:formula>$E17&gt;$F17*1.2</x:formula>
    </x:cfRule>
    <x:cfRule type="expression" dxfId="24" priority="25">
      <x:formula>$E17&lt;=$F17</x:formula>
    </x:cfRule>
    <x:cfRule type="expression" dxfId="25" priority="26">
      <x:formula>AND($E17&gt;$F17,$E17&lt;=$F17*1.2)</x:formula>
    </x:cfRule>
    <x:cfRule type="expression" dxfId="26" priority="27">
      <x:formula>$E17&gt;$F17*1.2</x:formula>
    </x:cfRule>
  </x:conditionalFormatting>
  <x:conditionalFormatting sqref="E18:G18">
    <x:cfRule type="expression" dxfId="12" priority="13">
      <x:formula>$E18&lt;=$F18</x:formula>
    </x:cfRule>
    <x:cfRule type="expression" dxfId="13" priority="14">
      <x:formula>AND($E18&gt;$F18,$E18&lt;=$F18*1.2)</x:formula>
    </x:cfRule>
    <x:cfRule type="expression" dxfId="14" priority="15">
      <x:formula>$E18&gt;$F18*1.2</x:formula>
    </x:cfRule>
    <x:cfRule type="expression" dxfId="27" priority="28">
      <x:formula>$E18&lt;=$F18</x:formula>
    </x:cfRule>
    <x:cfRule type="expression" dxfId="28" priority="29">
      <x:formula>AND($E18&gt;$F18,$E18&lt;=$F18*1.2)</x:formula>
    </x:cfRule>
    <x:cfRule type="expression" dxfId="29" priority="30">
      <x:formula>$E18&gt;$F18*1.2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5" hidden="0" customWidth="1"/>
    <x:col min="3" max="3" width="75" hidden="0" customWidth="1"/>
  </x:cols>
  <x:sheetData>
    <x:row r="1">
      <x:c r="A1" s="29" t="str">
        <x:v>KONTROLA SKŁADÓW - OBIADY SZKOLNE</x:v>
      </x:c>
      <x:c r="B1" s="13"/>
      <x:c r="C1" s="13"/>
    </x:row>
    <x:row r="2">
      <x:c r="A2" s="13"/>
      <x:c r="B2" s="13"/>
      <x:c r="C2" s="13"/>
    </x:row>
    <x:row r="3" ht="25" customHeight="1">
      <x:c r="A3" s="33" t="str">
        <x:v>Danie / zakres</x:v>
      </x:c>
      <x:c r="B3" s="33" t="str">
        <x:v>Co poprawiono</x:v>
      </x:c>
      <x:c r="C3" s="33" t="str">
        <x:v>Do potwierdzenia</x:v>
      </x:c>
    </x:row>
    <x:row r="4" ht="90" customHeight="1">
      <x:c r="A4" s="31" t="str">
        <x:v>Krupnik</x:v>
      </x:c>
      <x:c r="B4" s="31" t="str">
        <x:v>Dodano brakującą kaszę jęczmienną i ziemniaki. Wywar opisano jako drobiowy zgodnie z pierwotnym składem. Usunięto koncentrat pomidorowy jako podejrzany wpis z innej receptury.</x:v>
      </x:c>
      <x:c r="C4" s="34" t="str">
        <x:v>Potwierdzić brak koncentratu oraz rzeczywiste przyprawy i dodatki do wywaru.</x:v>
      </x:c>
    </x:row>
    <x:row r="5" ht="90" customHeight="1">
      <x:c r="A5" s="31" t="str">
        <x:v>Spaghetti</x:v>
      </x:c>
      <x:c r="B5" s="31" t="str">
        <x:v>Zachowano 180 g ugotowanego makaronu i 100 g gotowego sosu z mięsem. Mleko nie wynika z podanego składu.</x:v>
      </x:c>
      <x:c r="C5" s="34" t="str">
        <x:v>Etykieta makaronu (w tym jaja), receptura i przyprawy sosu.</x:v>
      </x:c>
    </x:row>
    <x:row r="6" ht="90" customHeight="1">
      <x:c r="A6" s="31" t="str">
        <x:v>Udko</x:v>
      </x:c>
      <x:c r="B6" s="31" t="str">
        <x:v>Skład odpowiada kurczakowi, ziemniakom i marchwi. Usunięto automatycznie przypisane pszenicę i mleko.</x:v>
      </x:c>
      <x:c r="C6" s="34" t="str">
        <x:v>Rzeczywiste dodatki do surówki i etykiety mieszanek przypraw. Brak wskazanego alergenu w opisie nie oznacza gotowego potwierdzenia jego nieobecności.</x:v>
      </x:c>
    </x:row>
    <x:row r="7" ht="90" customHeight="1">
      <x:c r="A7" s="31" t="str">
        <x:v>Paluszki rybne</x:v>
      </x:c>
      <x:c r="B7" s="31" t="str">
        <x:v>Usunięto błędny skład: mięso drobiowe i ryż. Wpisano rybę w panierce, ziemniaki i kupowaną surówkę. Dodano ryby do alergenów.</x:v>
      </x:c>
      <x:c r="C7" s="34" t="str">
        <x:v>Etykiety paluszków i surówki wiosennej, masa 4 paluszków oraz rzeczywiste przyprawy.</x:v>
      </x:c>
    </x:row>
    <x:row r="8" ht="90" customHeight="1">
      <x:c r="A8" s="31" t="str">
        <x:v>Pomidorowa</x:v>
      </x:c>
      <x:c r="B8" s="31" t="str">
        <x:v>Usunięto kaszę jęczmienną i ziemniaki. Dodano koncentrat i makaron świderki. Adam potwierdził wywar na porcjach rosołowych i Vegetop, jak w przedszkolu.</x:v>
      </x:c>
      <x:c r="C8" s="34" t="str">
        <x:v>Etykiety Vegetopu i makaronu; rzeczywiste przyprawy i gramatura porcji zupy oraz makaronu.</x:v>
      </x:c>
    </x:row>
    <x:row r="9" ht="90" customHeight="1">
      <x:c r="A9" s="31" t="str">
        <x:v>Ukryty wiersz 3</x:v>
      </x:c>
      <x:c r="B9" s="31" t="str">
        <x:v>Zupy mleczne są w ukrytym wierszu i nie należą do pięciu widocznych szkolnych obiadów. Pozostawiono je poza bieżącą korektą.</x:v>
      </x:c>
      <x:c r="C9" s="34" t="str">
        <x:v>Nie wykorzystywać ukrytego wiersza jako zatwierdzonego menu szkoły.</x:v>
      </x:c>
    </x:row>
    <x:row r="10" ht="90" customHeight="1">
      <x:c r="A10" s="31" t="str">
        <x:v>Termin i gotowość</x:v>
      </x:c>
      <x:c r="B10" s="31" t="inlineStr">
        <x:is>
          <x:t xml:space="preserve">Poprawiono termin jadłospisu na 2.11–6.11 zgodnie z ustaleniem z Adamem.</x:t>
        </x:is>
      </x:c>
      <x:c r="C10" s="34" t="inlineStr">
        <x:is>
          <x:t xml:space="preserve">Przed wysyłką zamknąć pełne składy produktów kupowanych, przyprawy i alergeny.</x:t>
        </x:is>
      </x:c>
    </x:row>
    <x:row r="11">
      <x:c r="A11" s="13"/>
      <x:c r="B11" s="13"/>
      <x:c r="C11" s="13"/>
    </x:row>
    <x:row r="12">
      <x:c r="A12" s="13" t="str">
        <x:v>Źródło klasyfikacji alergenów: rozporządzenie 1169/2011, załącznik II. Skład konkretnego produktu rozstrzyga jego aktualna etykieta.</x:v>
      </x:c>
      <x:c r="B12" s="13"/>
      <x:c r="C12" s="13"/>
    </x:row>
    <x:row r="13">
      <x:c r="A13" s="13" t="str">
        <x:v>https://eur-lex.europa.eu/eli/reg/2011/1169/oj?locale=pl</x:v>
      </x:c>
      <x:c r="B13" s="13"/>
      <x:c r="C13" s="1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80" hidden="0" customWidth="1"/>
  </x:cols>
  <x:sheetData>
    <x:row r="1">
      <x:c r="A1" s="29" t="str">
        <x:v>SKŁADNIKI NA JEDNĄ PORCJĘ - KALKULACJA ROBOCZA</x:v>
      </x:c>
      <x:c r="B1" s="13"/>
      <x:c r="C1" s="13"/>
      <x:c r="D1" s="13"/>
      <x:c r="E1" s="13"/>
      <x:c r="F1" s="13"/>
      <x:c r="G1" s="13"/>
    </x:row>
    <x:row r="2">
      <x:c r="A2" s="13"/>
      <x:c r="B2" s="13"/>
      <x:c r="C2" s="13"/>
      <x:c r="D2" s="13"/>
      <x:c r="E2" s="13"/>
      <x:c r="F2" s="13"/>
      <x:c r="G2" s="13"/>
    </x:row>
    <x:row r="3" ht="26" customHeight="1">
      <x:c r="A3" s="47" t="str">
        <x:v>Dzień</x:v>
      </x:c>
      <x:c r="B3" s="47" t="str">
        <x:v>Składnik</x:v>
      </x:c>
      <x:c r="C3" s="47" t="str">
        <x:v>Wsad / porcję</x:v>
      </x:c>
      <x:c r="D3" s="47" t="str">
        <x:v>Jednostka</x:v>
      </x:c>
      <x:c r="E3" s="47" t="str">
        <x:v>Cena netto/jedn.</x:v>
      </x:c>
      <x:c r="F3" s="47" t="str">
        <x:v>Koszt netto</x:v>
      </x:c>
      <x:c r="G3" s="47" t="str">
        <x:v>Podstawa / założenie</x:v>
      </x:c>
    </x:row>
    <x:row r="4" ht="42" customHeight="1">
      <x:c r="A4" s="13" t="str">
        <x:v>Poniedziałek</x:v>
      </x:c>
      <x:c r="B4" s="13" t="str">
        <x:v>Kasza jęczmienna</x:v>
      </x:c>
      <x:c r="C4" s="43" t="n">
        <x:f>0.012*'Wycena'!$C$9/0.3</x:f>
        <x:v>0.012</x:v>
      </x:c>
      <x:c r="D4" s="13" t="str">
        <x:v>kg</x:v>
      </x:c>
      <x:c r="E4" s="40" t="n">
        <x:v>5</x:v>
      </x:c>
      <x:c r="F4" s="40" t="n">
        <x:f>C4*E4</x:f>
        <x:v>0.06</x:v>
      </x:c>
      <x:c r="G4" s="30" t="str">
        <x:v>Dawka i cena z wcześniejszej kalkulacji; zupa roboczo 300 ml.</x:v>
      </x:c>
    </x:row>
    <x:row r="5" ht="42" customHeight="1">
      <x:c r="A5" s="13" t="str">
        <x:v>Poniedziałek</x:v>
      </x:c>
      <x:c r="B5" s="13" t="str">
        <x:v>Ziemniaki obrane</x:v>
      </x:c>
      <x:c r="C5" s="43" t="n">
        <x:f>0.08/'Wycena'!$C$8</x:f>
        <x:v>0.08</x:v>
      </x:c>
      <x:c r="D5" s="13" t="str">
        <x:v>kg</x:v>
      </x:c>
      <x:c r="E5" s="40" t="n">
        <x:v>4.3809523809523805</x:v>
      </x:c>
      <x:c r="F5" s="40" t="n">
        <x:f>C5*E5</x:f>
        <x:v>0.35047619047619044</x:v>
      </x:c>
      <x:c r="G5" s="30" t="str">
        <x:v>80 g ugotowanych ziemniaków do zupy - potwierdzone przez Adama.</x:v>
      </x:c>
    </x:row>
    <x:row r="6" ht="42" customHeight="1">
      <x:c r="A6" s="13" t="str">
        <x:v>Poniedziałek</x:v>
      </x:c>
      <x:c r="B6" s="13" t="str">
        <x:v>Marchew</x:v>
      </x:c>
      <x:c r="C6" s="43" t="n">
        <x:f>0.025*'Wycena'!$C$9/0.3</x:f>
        <x:v>0.025</x:v>
      </x:c>
      <x:c r="D6" s="13" t="str">
        <x:v>kg</x:v>
      </x:c>
      <x:c r="E6" s="40" t="n">
        <x:v>3</x:v>
      </x:c>
      <x:c r="F6" s="40" t="n">
        <x:f>C6*E6</x:f>
        <x:v>0.07500000000000001</x:v>
      </x:c>
      <x:c r="G6" s="30" t="str">
        <x:v>Cena szacunkowa.</x:v>
      </x:c>
    </x:row>
    <x:row r="7" ht="42" customHeight="1">
      <x:c r="A7" s="13" t="str">
        <x:v>Poniedziałek</x:v>
      </x:c>
      <x:c r="B7" s="13" t="str">
        <x:v>Pietruszka</x:v>
      </x:c>
      <x:c r="C7" s="43" t="n">
        <x:f>0.01*'Wycena'!$C$9/0.3</x:f>
        <x:v>0.01</x:v>
      </x:c>
      <x:c r="D7" s="13" t="str">
        <x:v>kg</x:v>
      </x:c>
      <x:c r="E7" s="40" t="n">
        <x:v>8</x:v>
      </x:c>
      <x:c r="F7" s="40" t="n">
        <x:f>C7*E7</x:f>
        <x:v>0.08</x:v>
      </x:c>
      <x:c r="G7" s="30" t="str">
        <x:v>Cena szacunkowa.</x:v>
      </x:c>
    </x:row>
    <x:row r="8" ht="42" customHeight="1">
      <x:c r="A8" s="13" t="str">
        <x:v>Poniedziałek</x:v>
      </x:c>
      <x:c r="B8" s="13" t="str">
        <x:v>Seler</x:v>
      </x:c>
      <x:c r="C8" s="43" t="n">
        <x:f>0.005*'Wycena'!$C$9/0.3</x:f>
        <x:v>0.005</x:v>
      </x:c>
      <x:c r="D8" s="13" t="str">
        <x:v>kg</x:v>
      </x:c>
      <x:c r="E8" s="40" t="n">
        <x:v>5</x:v>
      </x:c>
      <x:c r="F8" s="40" t="n">
        <x:f>C8*E8</x:f>
        <x:v>0.025</x:v>
      </x:c>
      <x:c r="G8" s="30" t="str">
        <x:v>Cena szacunkowa.</x:v>
      </x:c>
    </x:row>
    <x:row r="9" ht="42" customHeight="1">
      <x:c r="A9" s="13" t="str">
        <x:v>Poniedziałek</x:v>
      </x:c>
      <x:c r="B9" s="13" t="str">
        <x:v>Por</x:v>
      </x:c>
      <x:c r="C9" s="43" t="n">
        <x:f>0.005*'Wycena'!$C$9/0.3</x:f>
        <x:v>0.005</x:v>
      </x:c>
      <x:c r="D9" s="13" t="str">
        <x:v>kg</x:v>
      </x:c>
      <x:c r="E9" s="40" t="n">
        <x:v>6</x:v>
      </x:c>
      <x:c r="F9" s="40" t="n">
        <x:f>C9*E9</x:f>
        <x:v>0.03</x:v>
      </x:c>
      <x:c r="G9" s="30" t="str">
        <x:v>Ilość i cena 6 zł netto/kg - nowe założenie.</x:v>
      </x:c>
    </x:row>
    <x:row r="10" ht="42" customHeight="1">
      <x:c r="A10" s="13" t="str">
        <x:v>Poniedziałek</x:v>
      </x:c>
      <x:c r="B10" s="13" t="str">
        <x:v>Olej</x:v>
      </x:c>
      <x:c r="C10" s="43" t="n">
        <x:f>0.003*'Wycena'!$C$9/0.3</x:f>
        <x:v>0.003</x:v>
      </x:c>
      <x:c r="D10" s="13" t="str">
        <x:v>l</x:v>
      </x:c>
      <x:c r="E10" s="40" t="n">
        <x:v>7</x:v>
      </x:c>
      <x:c r="F10" s="40" t="n">
        <x:f>C10*E10</x:f>
        <x:v>0.021</x:v>
      </x:c>
      <x:c r="G10" s="30" t="str">
        <x:v>Szacunek.</x:v>
      </x:c>
    </x:row>
    <x:row r="11" ht="42" customHeight="1">
      <x:c r="A11" s="13" t="str">
        <x:v>Poniedziałek</x:v>
      </x:c>
      <x:c r="B11" s="13" t="str">
        <x:v>Przyprawy</x:v>
      </x:c>
      <x:c r="C11" s="43" t="n">
        <x:v>1</x:v>
      </x:c>
      <x:c r="D11" s="13" t="str">
        <x:v>ryczałt</x:v>
      </x:c>
      <x:c r="E11" s="40" t="n">
        <x:v>0.08</x:v>
      </x:c>
      <x:c r="F11" s="40" t="n">
        <x:f>C11*E11</x:f>
        <x:v>0.08</x:v>
      </x:c>
      <x:c r="G11" s="30" t="str">
        <x:v>Szacunek na porcję.</x:v>
      </x:c>
    </x:row>
    <x:row r="12" ht="42" customHeight="1">
      <x:c r="A12" s="13" t="str">
        <x:v>Poniedziałek</x:v>
      </x:c>
      <x:c r="B12" s="13" t="str">
        <x:v>Surowiec drobiowy do wywaru</x:v>
      </x:c>
      <x:c r="C12" s="43" t="n">
        <x:f>0.0525*'Wycena'!$C$9/0.3</x:f>
        <x:v>0.052500000000000005</x:v>
      </x:c>
      <x:c r="D12" s="13" t="str">
        <x:v>kg</x:v>
      </x:c>
      <x:c r="E12" s="40" t="n">
        <x:v>2.857142857142857</x:v>
      </x:c>
      <x:c r="F12" s="40" t="n">
        <x:f>C12*E12</x:f>
        <x:v>0.15000000000000002</x:v>
      </x:c>
      <x:c r="G12" s="30" t="str">
        <x:v>Roboczo 3,5 kg/20 l; cena kurzych porcji 3 zł brutto/kg z wcześniejszej kalkulacji. Koszt kaczych porcji i kości niepotwierdzony.</x:v>
      </x:c>
    </x:row>
    <x:row r="13" ht="42" customHeight="1">
      <x:c r="A13" s="13" t="str">
        <x:v>Wtorek</x:v>
      </x:c>
      <x:c r="B13" s="13" t="str">
        <x:v>Makaron spaghetti</x:v>
      </x:c>
      <x:c r="C13" s="43" t="n">
        <x:f>0.18/'Wycena'!$C$7</x:f>
        <x:v>0.072</x:v>
      </x:c>
      <x:c r="D13" s="13" t="str">
        <x:v>kg suchego</x:v>
      </x:c>
      <x:c r="E13" s="40" t="n">
        <x:v>5</x:v>
      </x:c>
      <x:c r="F13" s="40" t="n">
        <x:f>C13*E13</x:f>
        <x:v>0.36</x:v>
      </x:c>
      <x:c r="G13" s="30" t="str">
        <x:v>180 g GOTOWEGO; wsad suchy = 180 g / wydajność.</x:v>
      </x:c>
    </x:row>
    <x:row r="14" ht="42" customHeight="1">
      <x:c r="A14" s="13" t="str">
        <x:v>Wtorek</x:v>
      </x:c>
      <x:c r="B14" s="13" t="str">
        <x:v>Mięso wieprzowe</x:v>
      </x:c>
      <x:c r="C14" s="43" t="n">
        <x:f>0.04*'Wycena'!$C$10</x:f>
        <x:v>0.05</x:v>
      </x:c>
      <x:c r="D14" s="13" t="str">
        <x:v>kg</x:v>
      </x:c>
      <x:c r="E14" s="40" t="n">
        <x:v>11.428571428571429</x:v>
      </x:c>
      <x:c r="F14" s="40" t="n">
        <x:f>C14*E14</x:f>
        <x:v>0.5714285714285715</x:v>
      </x:c>
      <x:c r="G14" s="30" t="str">
        <x:v>Próbna receptura z przedszkola: 40 g surowego na 80 g gotowego sosu; przeskalowano do 100 g. Cena wcześniejsza, robocza.</x:v>
      </x:c>
    </x:row>
    <x:row r="15" ht="42" customHeight="1">
      <x:c r="A15" s="13" t="str">
        <x:v>Wtorek</x:v>
      </x:c>
      <x:c r="B15" s="13" t="str">
        <x:v>Marchew</x:v>
      </x:c>
      <x:c r="C15" s="43" t="n">
        <x:f>0.02*'Wycena'!$C$10</x:f>
        <x:v>0.025</x:v>
      </x:c>
      <x:c r="D15" s="13" t="str">
        <x:v>kg</x:v>
      </x:c>
      <x:c r="E15" s="40" t="n">
        <x:v>3</x:v>
      </x:c>
      <x:c r="F15" s="40" t="n">
        <x:f>C15*E15</x:f>
        <x:v>0.07500000000000001</x:v>
      </x:c>
      <x:c r="G15" s="30" t="str">
        <x:v>Receptura próbna.</x:v>
      </x:c>
    </x:row>
    <x:row r="16" ht="42" customHeight="1">
      <x:c r="A16" s="13" t="str">
        <x:v>Wtorek</x:v>
      </x:c>
      <x:c r="B16" s="13" t="str">
        <x:v>Cebula</x:v>
      </x:c>
      <x:c r="C16" s="43" t="n">
        <x:f>0.005*'Wycena'!$C$10</x:f>
        <x:v>0.00625</x:v>
      </x:c>
      <x:c r="D16" s="13" t="str">
        <x:v>kg</x:v>
      </x:c>
      <x:c r="E16" s="40" t="n">
        <x:v>3</x:v>
      </x:c>
      <x:c r="F16" s="40" t="n">
        <x:f>C16*E16</x:f>
        <x:v>0.018750000000000003</x:v>
      </x:c>
      <x:c r="G16" s="30" t="str">
        <x:v>Receptura próbna.</x:v>
      </x:c>
    </x:row>
    <x:row r="17" ht="42" customHeight="1">
      <x:c r="A17" s="13" t="str">
        <x:v>Wtorek</x:v>
      </x:c>
      <x:c r="B17" s="13" t="str">
        <x:v>Koncentrat pomidorowy</x:v>
      </x:c>
      <x:c r="C17" s="43" t="n">
        <x:f>0.01*'Wycena'!$C$10</x:f>
        <x:v>0.0125</x:v>
      </x:c>
      <x:c r="D17" s="13" t="str">
        <x:v>kg</x:v>
      </x:c>
      <x:c r="E17" s="40" t="n">
        <x:v>12</x:v>
      </x:c>
      <x:c r="F17" s="40" t="n">
        <x:f>C17*E17</x:f>
        <x:v>0.15000000000000002</x:v>
      </x:c>
      <x:c r="G17" s="30" t="str">
        <x:v>Receptura próbna.</x:v>
      </x:c>
    </x:row>
    <x:row r="18" ht="42" customHeight="1">
      <x:c r="A18" s="13" t="str">
        <x:v>Wtorek</x:v>
      </x:c>
      <x:c r="B18" s="13" t="str">
        <x:v>Olej</x:v>
      </x:c>
      <x:c r="C18" s="43" t="n">
        <x:f>0.002*'Wycena'!$C$10</x:f>
        <x:v>0.0025</x:v>
      </x:c>
      <x:c r="D18" s="13" t="str">
        <x:v>l</x:v>
      </x:c>
      <x:c r="E18" s="40" t="n">
        <x:v>7</x:v>
      </x:c>
      <x:c r="F18" s="40" t="n">
        <x:f>C18*E18</x:f>
        <x:v>0.0175</x:v>
      </x:c>
      <x:c r="G18" s="30" t="str">
        <x:v>Receptura próbna.</x:v>
      </x:c>
    </x:row>
    <x:row r="19" ht="42" customHeight="1">
      <x:c r="A19" s="13" t="str">
        <x:v>Wtorek</x:v>
      </x:c>
      <x:c r="B19" s="13" t="str">
        <x:v>Przyprawy</x:v>
      </x:c>
      <x:c r="C19" s="43" t="n">
        <x:v>1</x:v>
      </x:c>
      <x:c r="D19" s="13" t="str">
        <x:v>ryczałt</x:v>
      </x:c>
      <x:c r="E19" s="40" t="n">
        <x:v>0.08</x:v>
      </x:c>
      <x:c r="F19" s="40" t="n">
        <x:f>C19*E19</x:f>
        <x:v>0.08</x:v>
      </x:c>
      <x:c r="G19" s="30" t="str">
        <x:v>Szacunek na porcję.</x:v>
      </x:c>
    </x:row>
    <x:row r="20" ht="42" customHeight="1">
      <x:c r="A20" s="13" t="str">
        <x:v>Środa</x:v>
      </x:c>
      <x:c r="B20" s="13" t="str">
        <x:v>Udko kurczaka</x:v>
      </x:c>
      <x:c r="C20" s="43" t="n">
        <x:f>1/'Wycena'!$C$6</x:f>
        <x:v>0.25</x:v>
      </x:c>
      <x:c r="D20" s="13" t="str">
        <x:v>kg</x:v>
      </x:c>
      <x:c r="E20" s="40" t="n">
        <x:f>'Wycena'!$C$5</x:f>
        <x:v>9.99</x:v>
      </x:c>
      <x:c r="F20" s="40" t="n">
        <x:f>C20*E20</x:f>
        <x:v>2.4975</x:v>
      </x:c>
      <x:c r="G20" s="30" t="str">
        <x:v>1 sztuka około 250 g przed pieczeniem.</x:v>
      </x:c>
    </x:row>
    <x:row r="21" ht="42" customHeight="1">
      <x:c r="A21" s="13" t="str">
        <x:v>Środa</x:v>
      </x:c>
      <x:c r="B21" s="13" t="str">
        <x:v>Ziemniaki obrane</x:v>
      </x:c>
      <x:c r="C21" s="43" t="n">
        <x:f>0.14/'Wycena'!$C$8</x:f>
        <x:v>0.14</x:v>
      </x:c>
      <x:c r="D21" s="13" t="str">
        <x:v>kg</x:v>
      </x:c>
      <x:c r="E21" s="40" t="n">
        <x:v>4.3809523809523805</x:v>
      </x:c>
      <x:c r="F21" s="40" t="n">
        <x:f>C21*E21</x:f>
        <x:v>0.6133333333333333</x:v>
      </x:c>
      <x:c r="G21" s="30" t="str">
        <x:v>140 g gotowych; sprawdzić rzeczywistą wydajność.</x:v>
      </x:c>
    </x:row>
    <x:row r="22" ht="42" customHeight="1">
      <x:c r="A22" s="13" t="str">
        <x:v>Środa</x:v>
      </x:c>
      <x:c r="B22" s="13" t="str">
        <x:v>Marchew do surówki</x:v>
      </x:c>
      <x:c r="C22" s="43" t="n">
        <x:v>0.055</x:v>
      </x:c>
      <x:c r="D22" s="13" t="str">
        <x:v>kg</x:v>
      </x:c>
      <x:c r="E22" s="40" t="n">
        <x:v>3</x:v>
      </x:c>
      <x:c r="F22" s="40" t="n">
        <x:f>C22*E22</x:f>
        <x:v>0.165</x:v>
      </x:c>
      <x:c r="G22" s="30" t="str">
        <x:v>Roboczy wsad na 50 g gotowej surówki.</x:v>
      </x:c>
    </x:row>
    <x:row r="23" ht="42" customHeight="1">
      <x:c r="A23" s="13" t="str">
        <x:v>Środa</x:v>
      </x:c>
      <x:c r="B23" s="13" t="str">
        <x:v>Olej</x:v>
      </x:c>
      <x:c r="C23" s="43" t="n">
        <x:v>0.01</x:v>
      </x:c>
      <x:c r="D23" s="13" t="str">
        <x:v>l</x:v>
      </x:c>
      <x:c r="E23" s="40" t="n">
        <x:v>7</x:v>
      </x:c>
      <x:c r="F23" s="40" t="n">
        <x:f>C23*E23</x:f>
        <x:v>0.07</x:v>
      </x:c>
      <x:c r="G23" s="30" t="str">
        <x:v>Łącznie pieczenie i surówka - założenie.</x:v>
      </x:c>
    </x:row>
    <x:row r="24" ht="42" customHeight="1">
      <x:c r="A24" s="13" t="str">
        <x:v>Środa</x:v>
      </x:c>
      <x:c r="B24" s="13" t="str">
        <x:v>Przyprawy</x:v>
      </x:c>
      <x:c r="C24" s="43" t="n">
        <x:v>1</x:v>
      </x:c>
      <x:c r="D24" s="13" t="str">
        <x:v>ryczałt</x:v>
      </x:c>
      <x:c r="E24" s="40" t="n">
        <x:v>0.08</x:v>
      </x:c>
      <x:c r="F24" s="40" t="n">
        <x:f>C24*E24</x:f>
        <x:v>0.08</x:v>
      </x:c>
      <x:c r="G24" s="30" t="str">
        <x:v>Szacunek.</x:v>
      </x:c>
    </x:row>
    <x:row r="25" ht="42" customHeight="1">
      <x:c r="A25" s="13" t="str">
        <x:v>Czwartek</x:v>
      </x:c>
      <x:c r="B25" s="13" t="str">
        <x:v>Paluszki rybne</x:v>
      </x:c>
      <x:c r="C25" s="43" t="n">
        <x:f>4*'Wycena'!$C$4/1000</x:f>
        <x:v>0.1</x:v>
      </x:c>
      <x:c r="D25" s="13" t="str">
        <x:v>kg</x:v>
      </x:c>
      <x:c r="E25" s="40" t="n">
        <x:v>28</x:v>
      </x:c>
      <x:c r="F25" s="40" t="n">
        <x:f>C25*E25</x:f>
        <x:v>2.8000000000000003</x:v>
      </x:c>
      <x:c r="G25" s="30" t="str">
        <x:v>4 sztuki × roboczo 25 g; 140 zł netto/5 kg. MASA NIEPOTWIERDZONA.</x:v>
      </x:c>
    </x:row>
    <x:row r="26" ht="42" customHeight="1">
      <x:c r="A26" s="13" t="str">
        <x:v>Czwartek</x:v>
      </x:c>
      <x:c r="B26" s="13" t="str">
        <x:v>Ziemniaki obrane</x:v>
      </x:c>
      <x:c r="C26" s="43" t="n">
        <x:f>0.14/'Wycena'!$C$8</x:f>
        <x:v>0.14</x:v>
      </x:c>
      <x:c r="D26" s="13" t="str">
        <x:v>kg</x:v>
      </x:c>
      <x:c r="E26" s="40" t="n">
        <x:v>4.3809523809523805</x:v>
      </x:c>
      <x:c r="F26" s="40" t="n">
        <x:f>C26*E26</x:f>
        <x:v>0.6133333333333333</x:v>
      </x:c>
      <x:c r="G26" s="30" t="str">
        <x:v>140 g gotowych; brak potwierdzonej wydajności pieczenia.</x:v>
      </x:c>
    </x:row>
    <x:row r="27" ht="42" customHeight="1">
      <x:c r="A27" s="13" t="str">
        <x:v>Czwartek</x:v>
      </x:c>
      <x:c r="B27" s="13" t="str">
        <x:v>Surówka wiosenna</x:v>
      </x:c>
      <x:c r="C27" s="43" t="n">
        <x:v>0.05</x:v>
      </x:c>
      <x:c r="D27" s="13" t="str">
        <x:v>kg</x:v>
      </x:c>
      <x:c r="E27" s="40" t="n">
        <x:v>8</x:v>
      </x:c>
      <x:c r="F27" s="40" t="n">
        <x:f>C27*E27</x:f>
        <x:v>0.4</x:v>
      </x:c>
      <x:c r="G27" s="30" t="str">
        <x:v>50 g gotowej surówki; 8 zł netto/kg potwierdzone.</x:v>
      </x:c>
    </x:row>
    <x:row r="28" ht="42" customHeight="1">
      <x:c r="A28" s="13" t="str">
        <x:v>Czwartek</x:v>
      </x:c>
      <x:c r="B28" s="13" t="str">
        <x:v>Olej</x:v>
      </x:c>
      <x:c r="C28" s="43" t="n">
        <x:v>0.008</x:v>
      </x:c>
      <x:c r="D28" s="13" t="str">
        <x:v>l</x:v>
      </x:c>
      <x:c r="E28" s="40" t="n">
        <x:v>7</x:v>
      </x:c>
      <x:c r="F28" s="40" t="n">
        <x:f>C28*E28</x:f>
        <x:v>0.056</x:v>
      </x:c>
      <x:c r="G28" s="30" t="str">
        <x:v>Szacunek.</x:v>
      </x:c>
    </x:row>
    <x:row r="29" ht="42" customHeight="1">
      <x:c r="A29" s="13" t="str">
        <x:v>Czwartek</x:v>
      </x:c>
      <x:c r="B29" s="13" t="str">
        <x:v>Przyprawy</x:v>
      </x:c>
      <x:c r="C29" s="43" t="n">
        <x:v>1</x:v>
      </x:c>
      <x:c r="D29" s="13" t="str">
        <x:v>ryczałt</x:v>
      </x:c>
      <x:c r="E29" s="40" t="n">
        <x:v>0.08</x:v>
      </x:c>
      <x:c r="F29" s="40" t="n">
        <x:f>C29*E29</x:f>
        <x:v>0.08</x:v>
      </x:c>
      <x:c r="G29" s="30" t="str">
        <x:v>Szacunek.</x:v>
      </x:c>
    </x:row>
    <x:row r="30" ht="42" customHeight="1">
      <x:c r="A30" s="13" t="str">
        <x:v>Piątek</x:v>
      </x:c>
      <x:c r="B30" s="13" t="str">
        <x:v>Koncentrat pomidorowy</x:v>
      </x:c>
      <x:c r="C30" s="43" t="n">
        <x:f>0.025*'Wycena'!$C$9/0.3</x:f>
        <x:v>0.025</x:v>
      </x:c>
      <x:c r="D30" s="13" t="str">
        <x:v>kg</x:v>
      </x:c>
      <x:c r="E30" s="40" t="n">
        <x:v>12</x:v>
      </x:c>
      <x:c r="F30" s="40" t="n">
        <x:f>C30*E30</x:f>
        <x:v>0.30000000000000004</x:v>
      </x:c>
      <x:c r="G30" s="30" t="str">
        <x:v>Dawka robocza z receptury przedszkola.</x:v>
      </x:c>
    </x:row>
    <x:row r="31" ht="42" customHeight="1">
      <x:c r="A31" s="13" t="str">
        <x:v>Piątek</x:v>
      </x:c>
      <x:c r="B31" s="13" t="str">
        <x:v>Makaron świderki</x:v>
      </x:c>
      <x:c r="C31" s="43" t="n">
        <x:f>0.1/'Wycena'!$C$7</x:f>
        <x:v>0.04</x:v>
      </x:c>
      <x:c r="D31" s="13" t="str">
        <x:v>kg suchego</x:v>
      </x:c>
      <x:c r="E31" s="40" t="n">
        <x:v>5</x:v>
      </x:c>
      <x:c r="F31" s="40" t="n">
        <x:f>C31*E31</x:f>
        <x:v>0.2</x:v>
      </x:c>
      <x:c r="G31" s="30" t="str">
        <x:v>100 g GOTOWEGO dodatku osobno - założenie; przeliczono na suchy.</x:v>
      </x:c>
    </x:row>
    <x:row r="32" ht="42" customHeight="1">
      <x:c r="A32" s="13" t="str">
        <x:v>Piątek</x:v>
      </x:c>
      <x:c r="B32" s="13" t="str">
        <x:v>Marchew</x:v>
      </x:c>
      <x:c r="C32" s="43" t="n">
        <x:f>0.01*'Wycena'!$C$9/0.3</x:f>
        <x:v>0.01</x:v>
      </x:c>
      <x:c r="D32" s="13" t="str">
        <x:v>kg</x:v>
      </x:c>
      <x:c r="E32" s="40" t="n">
        <x:v>3</x:v>
      </x:c>
      <x:c r="F32" s="40" t="n">
        <x:f>C32*E32</x:f>
        <x:v>0.03</x:v>
      </x:c>
      <x:c r="G32" s="30" t="str">
        <x:v>Szacunek.</x:v>
      </x:c>
    </x:row>
    <x:row r="33" ht="42" customHeight="1">
      <x:c r="A33" s="13" t="str">
        <x:v>Piątek</x:v>
      </x:c>
      <x:c r="B33" s="13" t="str">
        <x:v>Pietruszka</x:v>
      </x:c>
      <x:c r="C33" s="43" t="n">
        <x:f>0.01*'Wycena'!$C$9/0.3</x:f>
        <x:v>0.01</x:v>
      </x:c>
      <x:c r="D33" s="13" t="str">
        <x:v>kg</x:v>
      </x:c>
      <x:c r="E33" s="40" t="n">
        <x:v>8</x:v>
      </x:c>
      <x:c r="F33" s="40" t="n">
        <x:f>C33*E33</x:f>
        <x:v>0.08</x:v>
      </x:c>
      <x:c r="G33" s="30" t="str">
        <x:v>Szacunek.</x:v>
      </x:c>
    </x:row>
    <x:row r="34" ht="42" customHeight="1">
      <x:c r="A34" s="13" t="str">
        <x:v>Piątek</x:v>
      </x:c>
      <x:c r="B34" s="13" t="str">
        <x:v>Seler</x:v>
      </x:c>
      <x:c r="C34" s="43" t="n">
        <x:f>0.005*'Wycena'!$C$9/0.3</x:f>
        <x:v>0.005</x:v>
      </x:c>
      <x:c r="D34" s="13" t="str">
        <x:v>kg</x:v>
      </x:c>
      <x:c r="E34" s="40" t="n">
        <x:v>5</x:v>
      </x:c>
      <x:c r="F34" s="40" t="n">
        <x:f>C34*E34</x:f>
        <x:v>0.025</x:v>
      </x:c>
      <x:c r="G34" s="30" t="str">
        <x:v>Szacunek.</x:v>
      </x:c>
    </x:row>
    <x:row r="35" ht="42" customHeight="1">
      <x:c r="A35" s="13" t="str">
        <x:v>Piątek</x:v>
      </x:c>
      <x:c r="B35" s="13" t="str">
        <x:v>Vegetop</x:v>
      </x:c>
      <x:c r="C35" s="43" t="n">
        <x:f>0.0225*'Wycena'!$C$9/0.3</x:f>
        <x:v>0.0225</x:v>
      </x:c>
      <x:c r="D35" s="13" t="str">
        <x:v>l</x:v>
      </x:c>
      <x:c r="E35" s="40" t="n">
        <x:v>8.571428571428571</x:v>
      </x:c>
      <x:c r="F35" s="40" t="n">
        <x:f>C35*E35</x:f>
        <x:v>0.19285714285714284</x:v>
      </x:c>
      <x:c r="G35" s="30" t="str">
        <x:v>Roboczo 1,5 l/20 l zupy; 90 zł/10 l wcześniej przyjęte brutto, VAT roboczo 5%.</x:v>
      </x:c>
    </x:row>
    <x:row r="36" ht="42" customHeight="1">
      <x:c r="A36" s="13" t="str">
        <x:v>Piątek</x:v>
      </x:c>
      <x:c r="B36" s="13" t="str">
        <x:v>Olej</x:v>
      </x:c>
      <x:c r="C36" s="43" t="n">
        <x:f>0.003*'Wycena'!$C$9/0.3</x:f>
        <x:v>0.003</x:v>
      </x:c>
      <x:c r="D36" s="13" t="str">
        <x:v>l</x:v>
      </x:c>
      <x:c r="E36" s="40" t="n">
        <x:v>7</x:v>
      </x:c>
      <x:c r="F36" s="40" t="n">
        <x:f>C36*E36</x:f>
        <x:v>0.021</x:v>
      </x:c>
      <x:c r="G36" s="30" t="str">
        <x:v>Szacunek.</x:v>
      </x:c>
    </x:row>
    <x:row r="37" ht="42" customHeight="1">
      <x:c r="A37" s="13" t="str">
        <x:v>Piątek</x:v>
      </x:c>
      <x:c r="B37" s="13" t="str">
        <x:v>Przyprawy</x:v>
      </x:c>
      <x:c r="C37" s="43" t="n">
        <x:v>1</x:v>
      </x:c>
      <x:c r="D37" s="13" t="str">
        <x:v>ryczałt</x:v>
      </x:c>
      <x:c r="E37" s="40" t="n">
        <x:v>0.08</x:v>
      </x:c>
      <x:c r="F37" s="40" t="n">
        <x:f>C37*E37</x:f>
        <x:v>0.08</x:v>
      </x:c>
      <x:c r="G37" s="30" t="str">
        <x:v>Szacunek.</x:v>
      </x:c>
    </x:row>
    <x:row r="38" ht="42" customHeight="1">
      <x:c r="A38" s="13" t="str">
        <x:v>Piątek</x:v>
      </x:c>
      <x:c r="B38" s="13" t="str">
        <x:v>Porcje rosołowe</x:v>
      </x:c>
      <x:c r="C38" s="43" t="n">
        <x:f>0.0525*'Wycena'!$C$9/0.3</x:f>
        <x:v>0.052500000000000005</x:v>
      </x:c>
      <x:c r="D38" s="13" t="str">
        <x:v>kg</x:v>
      </x:c>
      <x:c r="E38" s="40" t="n">
        <x:v>2.857142857142857</x:v>
      </x:c>
      <x:c r="F38" s="40" t="n">
        <x:f>C38*E38</x:f>
        <x:v>0.15000000000000002</x:v>
      </x:c>
      <x:c r="G38" s="30" t="str">
        <x:v>Roboczo 3,5 kg/20 l; 3 zł BRUTTO/kg, VAT roboczo 5%.</x:v>
      </x:c>
    </x:row>
  </x:sheetData>
  <x:pageMargins left="0.7" right="0.7" top="0.75" bottom="0.75" header="0.3" footer="0.3"/>
</x:worksheet>
</file>